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1328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nfpdc08\brugerdata\ls\DocuNote\Checked Out\Standard Dokument\19\D2019-43377\"/>
    </mc:Choice>
  </mc:AlternateContent>
  <xr:revisionPtr revIDLastSave="0" documentId="13_ncr:1_{4DCA388D-FE65-4493-B240-B16C4EFE265C}" xr6:coauthVersionLast="41" xr6:coauthVersionMax="41" xr10:uidLastSave="{00000000-0000-0000-0000-000000000000}"/>
  <x:workbookProtection lockStructure="1" workbookAlgorithmName="SHA-512" workbookHashValue="jSggB4Yc0cSUSxzKsWxakdNsavES3V/ymUD6sqHW4t5/rqSX5yL6pXZyBjlq4AAScZm7x9nRB3bkuSq+Ven9qg==" workbookSaltValue="hL35GJ5KTJZiOBsauvI9mA==" workbookSpinCount="100000"/>
  <x:bookViews>
    <x:workbookView xWindow="-120" yWindow="-120" windowWidth="29040" windowHeight="15840" xr2:uid="{00000000-000D-0000-FFFF-FFFF00000000}"/>
  </x:bookViews>
  <x:sheets>
    <x:sheet name="Regnemaskine" sheetId="5" r:id="rId1"/>
    <x:sheet name="Nye tariffer" sheetId="2" state="hidden" r:id="rId2"/>
    <x:sheet name="Grafisk visning" sheetId="4" state="hidden" r:id="rId3"/>
  </x:sheets>
  <x:definedNames>
    <x:definedName name="ID" localSheetId="2" hidden="1">"6b4065f6-a431-44d9-a292-b64cbce54952"</x:definedName>
    <x:definedName name="ID" localSheetId="1" hidden="1">"1679ea60-69cb-454d-8698-ff5a00d3f091"</x:definedName>
    <x:definedName name="ID" localSheetId="0" hidden="1">"1fdc2cac-aced-43da-97f7-f478c9aa3331"</x:definedName>
  </x:definedNames>
  <x:calcPr calcId="191029" concurrentCalc="0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B8" i="4" l="1"/>
  <c r="N9" i="4"/>
  <c r="K9" i="4"/>
  <c r="L9" i="4"/>
  <c r="E9" i="4"/>
  <c r="M9" i="4"/>
  <c r="H9" i="4"/>
  <c r="C9" i="4"/>
  <c r="D9" i="4"/>
  <c r="G9" i="4"/>
  <c r="I9" i="4"/>
  <c r="F9" i="4"/>
  <c r="J9" i="4"/>
  <c r="B15" i="2"/>
  <c r="B14" i="2"/>
  <c r="B13" i="2"/>
  <c r="B20" i="2"/>
  <c r="B20" i="5"/>
  <c r="B7" i="4"/>
  <c r="B30" i="2"/>
  <c r="C30" i="2"/>
  <c r="B28" i="2"/>
  <c r="C28" i="2"/>
  <c r="B29" i="2"/>
  <c r="C29" i="2"/>
  <c r="C31" i="2"/>
  <c r="B31" i="2"/>
  <c r="B21" i="2"/>
  <c r="B19" i="5"/>
  <c r="B19" i="2"/>
  <c r="B18" i="5"/>
  <c r="B21" i="5"/>
  <c r="N11" i="4"/>
  <c r="J11" i="4"/>
  <c r="F11" i="4"/>
  <c r="M11" i="4"/>
  <c r="I11" i="4"/>
  <c r="E11" i="4"/>
  <c r="L11" i="4"/>
  <c r="H11" i="4"/>
  <c r="D11" i="4"/>
  <c r="K11" i="4"/>
  <c r="G11" i="4"/>
  <c r="C11" i="4"/>
  <c r="N12" i="4"/>
  <c r="I12" i="4"/>
  <c r="D12" i="4"/>
  <c r="E12" i="4"/>
  <c r="K12" i="4"/>
  <c r="J12" i="4"/>
  <c r="G12" i="4"/>
  <c r="F12" i="4"/>
  <c r="C12" i="4"/>
  <c r="L12" i="4"/>
  <c r="M12" i="4"/>
  <c r="H12" i="4"/>
  <c r="B22" i="2"/>
  <c r="B3" i="4"/>
  <c r="E13" i="4"/>
  <c r="E17" i="4"/>
  <c r="L13" i="4"/>
  <c r="L17" i="4"/>
  <c r="I13" i="4"/>
  <c r="I17" i="4"/>
  <c r="N13" i="4"/>
  <c r="N17" i="4"/>
  <c r="M13" i="4"/>
  <c r="M17" i="4"/>
  <c r="D13" i="4"/>
  <c r="D17" i="4"/>
  <c r="J13" i="4"/>
  <c r="J17" i="4"/>
  <c r="G13" i="4"/>
  <c r="G17" i="4"/>
  <c r="K13" i="4"/>
  <c r="K17" i="4"/>
  <c r="F13" i="4"/>
  <c r="F17" i="4"/>
  <c r="B11" i="4"/>
  <c r="H13" i="4"/>
  <c r="H17" i="4"/>
  <c r="B12" i="4"/>
  <c r="C13" i="4"/>
  <c r="C17" i="4"/>
  <c r="B13" i="4"/>
  <c r="B2" i="4"/>
  <c r="K2" i="4"/>
  <c r="I2" i="4"/>
  <c r="M2" i="4"/>
  <c r="E2" i="4"/>
  <c r="D2" i="4"/>
  <c r="G2" i="4"/>
  <c r="L2" i="4"/>
  <c r="F2" i="4"/>
  <c r="H2" i="4"/>
  <c r="J2" i="4"/>
  <c r="N2" i="4"/>
  <c r="C2" i="4"/>
</calcChain>
</file>

<file path=xl/sharedStrings.xml><?xml version="1.0" encoding="utf-8"?>
<sst xmlns="http://schemas.openxmlformats.org/spreadsheetml/2006/main" count="90" uniqueCount="57">
  <si>
    <t>Indtast gennemsnitlig afkøling pr. år</t>
  </si>
  <si>
    <t>Samlet varmepris inkl. moms</t>
  </si>
  <si>
    <t>Indtast forbrug pr. år</t>
  </si>
  <si>
    <t>MWh</t>
  </si>
  <si>
    <t>grader C</t>
  </si>
  <si>
    <t>kr.</t>
  </si>
  <si>
    <t>Varmepris pr. år:</t>
  </si>
  <si>
    <t>Priser 2019 inkl. moms:</t>
  </si>
  <si>
    <t>kr./MWh</t>
  </si>
  <si>
    <t>kr./m2 bygningsareal</t>
  </si>
  <si>
    <t>kr./MWh * (35 grader c - afkøling)</t>
  </si>
  <si>
    <t>Storkunderabat på fastpris:</t>
  </si>
  <si>
    <t>Variabel varmepris</t>
  </si>
  <si>
    <t>Motivationsafgift</t>
  </si>
  <si>
    <t>Fastpris</t>
  </si>
  <si>
    <t>0 - 10.000 m2</t>
  </si>
  <si>
    <t>Ingen rabat</t>
  </si>
  <si>
    <t>10.001 - 20.000 m2</t>
  </si>
  <si>
    <t>20% rabat på antal m2 i intervallet</t>
  </si>
  <si>
    <t>&gt; 20.000 m2</t>
  </si>
  <si>
    <t>40% rabat på antal m2 i intervallet</t>
  </si>
  <si>
    <t>Indtast bygningsareal</t>
  </si>
  <si>
    <t>m2</t>
  </si>
  <si>
    <t>Beregning af storkunderabat:</t>
  </si>
  <si>
    <t>m2 med rabat</t>
  </si>
  <si>
    <t>Antal m2 til afregning</t>
  </si>
  <si>
    <t>Samlet varmepris inkl. moms - gamle priser</t>
  </si>
  <si>
    <t>Samlet varmepris inkl. moms - nye priser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</si>
  <si>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</si>
  <si>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</si>
  <si>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</si>
  <si>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</si>
  <si>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</si>
  <si>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</si>
  <si>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</si>
  <si>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</si>
  <si>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</si>
  <si>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</si>
  <si>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</si>
  <si>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</si>
  <si>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Fastpris fordeles efter antal dage i måneden</t>
  </si>
  <si>
    <t>Antal dage i måneden</t>
  </si>
  <si>
    <t>Motivationsafgift og variabel pris</t>
  </si>
  <si>
    <t>Graddage normalår</t>
  </si>
  <si>
    <t>%-fordeling af graddage</t>
  </si>
  <si>
    <t>Forbrug pr. år:</t>
  </si>
  <si>
    <t>Gennemsnitlig afkøling pr. år:</t>
  </si>
  <si>
    <t>Bygningsareal:</t>
  </si>
  <si>
    <t>pr. MWh</t>
  </si>
  <si>
    <r>
      <rPr>
        <sz val="11"/>
        <color theme="1"/>
        <rFont val="Arial"/>
        <family val="2"/>
      </rPr>
      <t>˚</t>
    </r>
    <r>
      <rPr>
        <sz val="11"/>
        <color theme="1"/>
        <rFont val="Calibri"/>
        <family val="2"/>
        <scheme val="minor"/>
      </rPr>
      <t xml:space="preserve"> C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</si>
  <si>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</si>
  <si>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pr.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bygningsareal</t>
    </r>
  </si>
  <si>
    <r>
      <t>pr. MWh * (35</t>
    </r>
    <r>
      <rPr>
        <sz val="11"/>
        <color theme="1"/>
        <rFont val="Arial"/>
        <family val="2"/>
      </rPr>
      <t>˚</t>
    </r>
    <r>
      <rPr>
        <sz val="11"/>
        <color theme="1"/>
        <rFont val="Calibri"/>
        <family val="2"/>
        <scheme val="minor"/>
      </rPr>
      <t xml:space="preserve"> C - afkøling)</t>
    </r>
  </si>
  <si>
    <t>Beregn din varmepris</t>
  </si>
  <si>
    <t>Indtast dine tal her:</t>
  </si>
  <si>
    <t>OBS: Regnemaskinen medtager ikke storkunderabat.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</si>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</sst>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&quot;kr.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3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/>
    <xf numFmtId="164" fontId="3" fillId="0" borderId="1" xfId="0" applyNumberFormat="1" applyFont="1" applyBorder="1"/>
    <xf numFmtId="0" fontId="2" fillId="0" borderId="0" xfId="0" applyFont="1" applyAlignment="1">
      <alignment vertical="center"/>
    </xf>
    <xf numFmtId="164" fontId="2" fillId="0" borderId="2" xfId="0" applyNumberFormat="1" applyFont="1" applyBorder="1"/>
    <xf numFmtId="3" fontId="3" fillId="0" borderId="0" xfId="0" applyNumberFormat="1" applyFont="1"/>
    <xf numFmtId="166" fontId="3" fillId="0" borderId="0" xfId="1" applyNumberFormat="1" applyFont="1"/>
    <xf numFmtId="166" fontId="3" fillId="0" borderId="1" xfId="1" applyNumberFormat="1" applyFont="1" applyBorder="1"/>
    <xf numFmtId="0" fontId="3" fillId="0" borderId="0" xfId="0" applyFont="1" applyAlignment="1">
      <alignment horizontal="right"/>
    </xf>
    <xf numFmtId="166" fontId="3" fillId="0" borderId="0" xfId="0" applyNumberFormat="1" applyFont="1"/>
    <xf numFmtId="9" fontId="3" fillId="0" borderId="0" xfId="2" applyFont="1"/>
    <xf numFmtId="0" fontId="3" fillId="2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166" fontId="0" fillId="0" borderId="0" xfId="0" applyNumberFormat="1"/>
    <xf numFmtId="167" fontId="7" fillId="0" borderId="0" xfId="0" applyNumberFormat="1" applyFont="1"/>
    <xf numFmtId="167" fontId="0" fillId="0" borderId="0" xfId="0" applyNumberFormat="1"/>
    <xf numFmtId="0" fontId="5" fillId="0" borderId="5" xfId="0" applyFont="1" applyBorder="1" applyAlignment="1"/>
    <xf numFmtId="0" fontId="8" fillId="0" borderId="9" xfId="0" applyFont="1" applyBorder="1"/>
    <xf numFmtId="0" fontId="5" fillId="0" borderId="6" xfId="0" applyFont="1" applyBorder="1" applyAlignment="1">
      <alignment horizontal="right"/>
    </xf>
    <xf numFmtId="0" fontId="2" fillId="0" borderId="4" xfId="0" applyFont="1" applyBorder="1"/>
    <xf numFmtId="0" fontId="0" fillId="0" borderId="0" xfId="0" applyFont="1"/>
    <xf numFmtId="0" fontId="0" fillId="0" borderId="6" xfId="0" applyFont="1" applyBorder="1"/>
    <xf numFmtId="0" fontId="0" fillId="0" borderId="7" xfId="0" applyFont="1" applyFill="1" applyBorder="1" applyAlignment="1">
      <alignment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0" xfId="0" applyFont="1" applyAlignment="1">
      <alignment horizontal="left"/>
    </xf>
    <xf numFmtId="167" fontId="0" fillId="0" borderId="0" xfId="1" applyNumberFormat="1" applyFont="1" applyFill="1"/>
    <xf numFmtId="0" fontId="0" fillId="0" borderId="7" xfId="0" applyFont="1" applyBorder="1" applyAlignment="1">
      <alignment vertical="center"/>
    </xf>
    <xf numFmtId="167" fontId="0" fillId="0" borderId="0" xfId="0" applyNumberFormat="1" applyFont="1" applyBorder="1"/>
    <xf numFmtId="167" fontId="0" fillId="0" borderId="8" xfId="0" applyNumberFormat="1" applyFont="1" applyBorder="1"/>
    <xf numFmtId="0" fontId="5" fillId="0" borderId="9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/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7" fontId="5" fillId="0" borderId="10" xfId="0" applyNumberFormat="1" applyFont="1" applyBorder="1"/>
    <xf numFmtId="0" fontId="5" fillId="0" borderId="5" xfId="0" applyFont="1" applyBorder="1" applyAlignment="1">
      <alignment horizontal="right"/>
    </xf>
    <xf numFmtId="167" fontId="5" fillId="0" borderId="1" xfId="0" applyNumberFormat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Vejledende betalingsforløb baseret på normalårets graddage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4779829852164275"/>
          <c:y val="0.13013312680177272"/>
          <c:w val="0.82538878252649861"/>
          <c:h val="0.60737834000258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'Grafisk visning'!$A$17:$B$17</c:f>
              <c:strCache>
                <c:ptCount val="2"/>
                <c:pt idx="0">
                  <c:v>Samlet varmepris inkl. moms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'Grafisk visning'!$C$16:$N$16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'Grafisk visning'!$C$17:$N$17</c:f>
              <c:numCache>
                <c:formatCode>_ * #,##0.00_ ;_ * \-#,##0.00_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5-4DCD-878F-3D5090D0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879344"/>
        <c:axId val="86880128"/>
      </c:barChart>
      <c:catAx>
        <c:axId val="8687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880128"/>
        <c:crosses val="autoZero"/>
        <c:auto val="1"/>
        <c:lblAlgn val="ctr"/>
        <c:lblOffset val="100"/>
        <c:noMultiLvlLbl val="0"/>
      </c:catAx>
      <c:valAx>
        <c:axId val="868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87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Vejledende betalingsforløb</a:t>
            </a:r>
            <a:r>
              <a:rPr lang="da-DK" baseline="0"/>
              <a:t> baseret på normalårs graddage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'Grafisk visning'!#REF!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'Grafisk visning'!$C$16:$N$16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'Grafisk visning'!#REF!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9-4763-81F9-482B0A6447ED}"/>
            </c:ext>
          </c:extLst>
        </c:ser>
        <c:ser>
          <c:idx val="1"/>
          <c:order val="1"/>
          <c:tx>
            <c:strRef>
              <c:f>'Grafisk visning'!$A$17:$B$17</c:f>
              <c:strCache>
                <c:ptCount val="2"/>
                <c:pt idx="0">
                  <c:v>Samlet varmepris inkl. moms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'Grafisk visning'!$C$16:$N$16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'Grafisk visning'!$C$17:$N$17</c:f>
              <c:numCache>
                <c:formatCode>_ * #,##0.00_ ;_ * \-#,##0.00_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9-4763-81F9-482B0A644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879344"/>
        <c:axId val="86880128"/>
      </c:barChart>
      <c:catAx>
        <c:axId val="8687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880128"/>
        <c:crosses val="autoZero"/>
        <c:auto val="1"/>
        <c:lblAlgn val="ctr"/>
        <c:lblOffset val="100"/>
        <c:noMultiLvlLbl val="0"/>
      </c:catAx>
      <c:valAx>
        <c:axId val="868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87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3</xdr:col>
      <xdr:colOff>1085850</xdr:colOff>
      <xdr:row>38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03253C-205C-4EB2-BEB4-6E17AB996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80961</xdr:rowOff>
    </xdr:from>
    <xdr:to>
      <xdr:col>13</xdr:col>
      <xdr:colOff>1009650</xdr:colOff>
      <xdr:row>39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CDBD7A-8A5C-4B7F-85DD-747A3461A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456B1-69B8-485C-A4F1-9B1BC841F4D0}">
  <sheetPr>
    <pageSetUpPr fitToPage="1"/>
  </sheetPr>
  <dimension ref="A1:E23"/>
  <sheetViews>
    <sheetView showGridLines="0" tabSelected="1" zoomScaleNormal="100" workbookViewId="0"/>
  </sheetViews>
  <sheetFormatPr defaultRowHeight="15" x14ac:dyDescent="0.25"/>
  <cols>
    <col min="1" max="1" width="46.5703125" customWidth="1"/>
    <col min="2" max="2" width="16.42578125" customWidth="1"/>
    <col min="4" max="4" width="16.42578125" customWidth="1"/>
  </cols>
  <sheetData>
    <row r="1" spans="1:4" ht="23.25" x14ac:dyDescent="0.35">
      <c r="A1" s="20" t="s">
        <v>53</v>
      </c>
    </row>
    <row r="2" spans="1:4" ht="18.75" customHeight="1" x14ac:dyDescent="0.25">
      <c r="A2" s="30"/>
      <c r="B2" s="30"/>
      <c r="C2" s="30"/>
      <c r="D2" s="30"/>
    </row>
    <row r="3" spans="1:4" ht="21.75" customHeight="1" x14ac:dyDescent="0.35">
      <c r="A3" s="47" t="s">
        <v>54</v>
      </c>
      <c r="B3" s="26"/>
      <c r="C3" s="26"/>
      <c r="D3" s="31"/>
    </row>
    <row r="4" spans="1:4" ht="18.75" customHeight="1" x14ac:dyDescent="0.25">
      <c r="A4" s="32" t="s">
        <v>45</v>
      </c>
      <c r="B4" s="33"/>
      <c r="C4" s="34" t="s">
        <v>3</v>
      </c>
      <c r="D4" s="35"/>
    </row>
    <row r="5" spans="1:4" ht="18.75" customHeight="1" x14ac:dyDescent="0.25">
      <c r="A5" s="32" t="s">
        <v>46</v>
      </c>
      <c r="B5" s="33"/>
      <c r="C5" s="34" t="s">
        <v>49</v>
      </c>
      <c r="D5" s="35"/>
    </row>
    <row r="6" spans="1:4" ht="18.75" customHeight="1" x14ac:dyDescent="0.25">
      <c r="A6" s="32" t="s">
        <v>47</v>
      </c>
      <c r="B6" s="33"/>
      <c r="C6" s="34" t="s">
        <v>50</v>
      </c>
      <c r="D6" s="35"/>
    </row>
    <row r="7" spans="1:4" ht="18.75" customHeight="1" x14ac:dyDescent="0.25">
      <c r="A7" s="36"/>
      <c r="B7" s="37"/>
      <c r="C7" s="37"/>
      <c r="D7" s="38"/>
    </row>
    <row r="8" spans="1:4" ht="18.75" customHeight="1" x14ac:dyDescent="0.25">
      <c r="A8" s="27" t="s">
        <v>55</v>
      </c>
      <c r="B8" s="39"/>
      <c r="C8" s="39"/>
      <c r="D8" s="40"/>
    </row>
    <row r="9" spans="1:4" ht="18.75" customHeight="1" x14ac:dyDescent="0.25">
      <c r="A9" s="21"/>
      <c r="B9" s="30"/>
      <c r="C9" s="30"/>
      <c r="D9" s="30"/>
    </row>
    <row r="10" spans="1:4" ht="18.75" customHeight="1" x14ac:dyDescent="0.25">
      <c r="A10" s="30"/>
      <c r="B10" s="30"/>
      <c r="C10" s="30"/>
      <c r="D10" s="30"/>
    </row>
    <row r="11" spans="1:4" ht="18.75" customHeight="1" x14ac:dyDescent="0.25">
      <c r="A11" s="19" t="s">
        <v>7</v>
      </c>
      <c r="B11" s="30"/>
      <c r="C11" s="30"/>
      <c r="D11" s="30"/>
    </row>
    <row r="12" spans="1:4" ht="18.75" customHeight="1" x14ac:dyDescent="0.25">
      <c r="A12" s="30" t="s">
        <v>14</v>
      </c>
      <c r="B12" s="42">
        <v>43.75</v>
      </c>
      <c r="C12" s="41" t="s">
        <v>51</v>
      </c>
      <c r="D12" s="30"/>
    </row>
    <row r="13" spans="1:4" ht="18.75" customHeight="1" x14ac:dyDescent="0.25">
      <c r="A13" s="30" t="s">
        <v>13</v>
      </c>
      <c r="B13" s="42">
        <v>25</v>
      </c>
      <c r="C13" s="41" t="s">
        <v>52</v>
      </c>
      <c r="D13" s="30"/>
    </row>
    <row r="14" spans="1:4" ht="18.75" customHeight="1" x14ac:dyDescent="0.25">
      <c r="A14" s="30" t="s">
        <v>12</v>
      </c>
      <c r="B14" s="42">
        <v>431.25</v>
      </c>
      <c r="C14" s="41" t="s">
        <v>48</v>
      </c>
      <c r="D14" s="30"/>
    </row>
    <row r="15" spans="1:4" ht="18.75" customHeight="1" x14ac:dyDescent="0.25">
      <c r="A15" s="30"/>
      <c r="B15" s="30"/>
      <c r="C15" s="30"/>
      <c r="D15" s="30"/>
    </row>
    <row r="16" spans="1:4" ht="18.75" customHeight="1" x14ac:dyDescent="0.25">
      <c r="A16" s="30"/>
      <c r="B16" s="30"/>
      <c r="C16" s="30"/>
      <c r="D16" s="30"/>
    </row>
    <row r="17" spans="1:5" ht="21.75" customHeight="1" x14ac:dyDescent="0.35">
      <c r="A17" s="29" t="s">
        <v>6</v>
      </c>
      <c r="B17" s="52" t="s">
        <v>56</v>
      </c>
      <c r="C17" s="48"/>
      <c r="D17" s="28"/>
    </row>
    <row r="18" spans="1:5" ht="18.75" customHeight="1" x14ac:dyDescent="0.25">
      <c r="A18" s="43" t="s">
        <v>14</v>
      </c>
      <c r="B18" s="44">
        <f>+'Nye tariffer'!B19</f>
        <v>0</v>
      </c>
      <c r="C18" s="49"/>
      <c r="D18" s="45"/>
      <c r="E18" s="25"/>
    </row>
    <row r="19" spans="1:5" ht="18.75" customHeight="1" x14ac:dyDescent="0.25">
      <c r="A19" s="43" t="s">
        <v>12</v>
      </c>
      <c r="B19" s="44">
        <f>+'Nye tariffer'!B21</f>
        <v>0</v>
      </c>
      <c r="C19" s="49"/>
      <c r="D19" s="45"/>
      <c r="E19" s="25"/>
    </row>
    <row r="20" spans="1:5" ht="18.75" customHeight="1" x14ac:dyDescent="0.25">
      <c r="A20" s="36" t="s">
        <v>13</v>
      </c>
      <c r="B20" s="44">
        <f>+'Nye tariffer'!B20</f>
        <v>0</v>
      </c>
      <c r="C20" s="37"/>
      <c r="D20" s="45"/>
    </row>
    <row r="21" spans="1:5" ht="18.75" customHeight="1" x14ac:dyDescent="0.25">
      <c r="A21" s="46" t="s">
        <v>1</v>
      </c>
      <c r="B21" s="53">
        <f>SUM(B18:B20)</f>
        <v>0</v>
      </c>
      <c r="C21" s="50"/>
      <c r="D21" s="51"/>
    </row>
    <row r="22" spans="1:5" ht="18.75" customHeight="1" x14ac:dyDescent="0.25">
      <c r="A22" s="22"/>
      <c r="B22" s="24"/>
      <c r="C22" s="25"/>
      <c r="D22" s="24"/>
      <c r="E22" s="25"/>
    </row>
    <row r="23" spans="1:5" ht="18.75" customHeight="1" x14ac:dyDescent="0.25">
      <c r="A23" s="22"/>
      <c r="B23" s="24"/>
      <c r="C23" s="25"/>
      <c r="D23" s="24"/>
      <c r="E23" s="25"/>
    </row>
  </sheetData>
  <protectedRanges>
    <protectedRange sqref="B4:B6" name="Område1"/>
  </protectedRange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zoomScale="70" zoomScaleNormal="70" workbookViewId="0">
      <selection activeCell="B4" sqref="B4"/>
    </sheetView>
  </sheetViews>
  <sheetFormatPr defaultRowHeight="21" x14ac:dyDescent="0.35"/>
  <cols>
    <col min="1" max="1" width="53.28515625" style="2" bestFit="1" customWidth="1"/>
    <col min="2" max="3" width="20.85546875" style="2" customWidth="1"/>
    <col min="4" max="16384" width="9.140625" style="2"/>
  </cols>
  <sheetData>
    <row r="1" spans="1:3" x14ac:dyDescent="0.35">
      <c r="A1" s="1" t="s">
        <v>7</v>
      </c>
    </row>
    <row r="2" spans="1:3" x14ac:dyDescent="0.35">
      <c r="A2" s="2" t="s">
        <v>14</v>
      </c>
      <c r="B2" s="3">
        <v>43.75</v>
      </c>
      <c r="C2" s="4" t="s">
        <v>9</v>
      </c>
    </row>
    <row r="3" spans="1:3" x14ac:dyDescent="0.35">
      <c r="A3" s="2" t="s">
        <v>13</v>
      </c>
      <c r="B3" s="3">
        <v>25</v>
      </c>
      <c r="C3" s="4" t="s">
        <v>10</v>
      </c>
    </row>
    <row r="4" spans="1:3" x14ac:dyDescent="0.35">
      <c r="A4" s="2" t="s">
        <v>12</v>
      </c>
      <c r="B4" s="3">
        <v>431.25</v>
      </c>
      <c r="C4" s="4" t="s">
        <v>8</v>
      </c>
    </row>
    <row r="5" spans="1:3" x14ac:dyDescent="0.35">
      <c r="B5" s="3"/>
      <c r="C5" s="4"/>
    </row>
    <row r="6" spans="1:3" x14ac:dyDescent="0.35">
      <c r="A6" s="1" t="s">
        <v>11</v>
      </c>
      <c r="B6" s="3"/>
      <c r="C6" s="4"/>
    </row>
    <row r="7" spans="1:3" x14ac:dyDescent="0.35">
      <c r="A7" s="2" t="s">
        <v>15</v>
      </c>
      <c r="B7" s="3" t="s">
        <v>16</v>
      </c>
      <c r="C7" s="4"/>
    </row>
    <row r="8" spans="1:3" x14ac:dyDescent="0.35">
      <c r="A8" s="2" t="s">
        <v>17</v>
      </c>
      <c r="B8" s="3" t="s">
        <v>18</v>
      </c>
      <c r="C8" s="4"/>
    </row>
    <row r="9" spans="1:3" x14ac:dyDescent="0.35">
      <c r="A9" s="12" t="s">
        <v>19</v>
      </c>
      <c r="B9" s="3" t="s">
        <v>20</v>
      </c>
      <c r="C9" s="4"/>
    </row>
    <row r="10" spans="1:3" x14ac:dyDescent="0.35">
      <c r="B10" s="3"/>
      <c r="C10" s="4"/>
    </row>
    <row r="11" spans="1:3" x14ac:dyDescent="0.35">
      <c r="B11" s="3"/>
      <c r="C11" s="4"/>
    </row>
    <row r="13" spans="1:3" s="5" customFormat="1" ht="39" customHeight="1" x14ac:dyDescent="0.25">
      <c r="A13" s="18" t="s">
        <v>2</v>
      </c>
      <c r="B13" s="6">
        <f>+Regnemaskine!$B$4</f>
        <v>0</v>
      </c>
      <c r="C13" s="18" t="s">
        <v>3</v>
      </c>
    </row>
    <row r="14" spans="1:3" s="5" customFormat="1" ht="39" customHeight="1" x14ac:dyDescent="0.25">
      <c r="A14" s="18" t="s">
        <v>0</v>
      </c>
      <c r="B14" s="6">
        <f>+Regnemaskine!$B$5</f>
        <v>0</v>
      </c>
      <c r="C14" s="18" t="s">
        <v>4</v>
      </c>
    </row>
    <row r="15" spans="1:3" s="5" customFormat="1" ht="39" customHeight="1" x14ac:dyDescent="0.25">
      <c r="A15" s="18" t="s">
        <v>21</v>
      </c>
      <c r="B15" s="6">
        <f>+Regnemaskine!$B$6</f>
        <v>0</v>
      </c>
      <c r="C15" s="18" t="s">
        <v>22</v>
      </c>
    </row>
    <row r="18" spans="1:3" x14ac:dyDescent="0.35">
      <c r="A18" s="7" t="s">
        <v>6</v>
      </c>
    </row>
    <row r="19" spans="1:3" x14ac:dyDescent="0.35">
      <c r="A19" s="5" t="s">
        <v>14</v>
      </c>
      <c r="B19" s="8">
        <f>+B15*B2</f>
        <v>0</v>
      </c>
      <c r="C19" s="2" t="s">
        <v>5</v>
      </c>
    </row>
    <row r="20" spans="1:3" x14ac:dyDescent="0.35">
      <c r="A20" s="5" t="s">
        <v>13</v>
      </c>
      <c r="B20" s="8">
        <f>IF(B14&gt;35,0,(35-B14)*B13*B3)</f>
        <v>0</v>
      </c>
      <c r="C20" s="2" t="s">
        <v>5</v>
      </c>
    </row>
    <row r="21" spans="1:3" x14ac:dyDescent="0.35">
      <c r="A21" s="5" t="s">
        <v>12</v>
      </c>
      <c r="B21" s="9">
        <f>+B13*B4</f>
        <v>0</v>
      </c>
      <c r="C21" s="2" t="s">
        <v>5</v>
      </c>
    </row>
    <row r="22" spans="1:3" s="1" customFormat="1" ht="21.75" thickBot="1" x14ac:dyDescent="0.4">
      <c r="A22" s="10" t="s">
        <v>1</v>
      </c>
      <c r="B22" s="11">
        <f>SUM(B19:B21)</f>
        <v>0</v>
      </c>
      <c r="C22" s="1" t="s">
        <v>5</v>
      </c>
    </row>
    <row r="27" spans="1:3" x14ac:dyDescent="0.35">
      <c r="A27" s="2" t="s">
        <v>23</v>
      </c>
      <c r="B27" s="15" t="s">
        <v>22</v>
      </c>
      <c r="C27" s="15" t="s">
        <v>24</v>
      </c>
    </row>
    <row r="28" spans="1:3" x14ac:dyDescent="0.35">
      <c r="A28" s="2" t="s">
        <v>15</v>
      </c>
      <c r="B28" s="13">
        <f>IF(B15&gt;10000,10000,B15)</f>
        <v>0</v>
      </c>
      <c r="C28" s="13">
        <f>+B28</f>
        <v>0</v>
      </c>
    </row>
    <row r="29" spans="1:3" x14ac:dyDescent="0.35">
      <c r="A29" s="2" t="s">
        <v>17</v>
      </c>
      <c r="B29" s="13">
        <f>IF(B15&gt;10000,B15-B28-B30,0)</f>
        <v>0</v>
      </c>
      <c r="C29" s="13">
        <f>+B29*0.8</f>
        <v>0</v>
      </c>
    </row>
    <row r="30" spans="1:3" x14ac:dyDescent="0.35">
      <c r="A30" s="12" t="s">
        <v>19</v>
      </c>
      <c r="B30" s="14">
        <f>IF(B15&gt;20000,B15-20000,0)</f>
        <v>0</v>
      </c>
      <c r="C30" s="14">
        <f>+B30*0.6</f>
        <v>0</v>
      </c>
    </row>
    <row r="31" spans="1:3" x14ac:dyDescent="0.35">
      <c r="A31" s="2" t="s">
        <v>25</v>
      </c>
      <c r="B31" s="13">
        <f>SUM(B28:B30)</f>
        <v>0</v>
      </c>
      <c r="C31" s="13">
        <f>SUM(C28:C30)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zoomScale="70" zoomScaleNormal="70" workbookViewId="0">
      <selection activeCell="E9" sqref="E9"/>
    </sheetView>
  </sheetViews>
  <sheetFormatPr defaultRowHeight="15" x14ac:dyDescent="0.25"/>
  <cols>
    <col min="1" max="1" width="55.42578125" bestFit="1" customWidth="1"/>
    <col min="2" max="2" width="16.85546875" bestFit="1" customWidth="1"/>
    <col min="3" max="14" width="15.5703125" customWidth="1"/>
  </cols>
  <sheetData>
    <row r="1" spans="1:15" s="15" customFormat="1" ht="21" x14ac:dyDescent="0.35"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35</v>
      </c>
      <c r="K1" s="15" t="s">
        <v>36</v>
      </c>
      <c r="L1" s="15" t="s">
        <v>37</v>
      </c>
      <c r="M1" s="15" t="s">
        <v>38</v>
      </c>
      <c r="N1" s="15" t="s">
        <v>39</v>
      </c>
    </row>
    <row r="2" spans="1:15" ht="21" x14ac:dyDescent="0.35">
      <c r="A2" s="5" t="s">
        <v>26</v>
      </c>
      <c r="B2" s="8" t="e">
        <f>+#REF!</f>
        <v>#REF!</v>
      </c>
      <c r="C2" s="8" t="e">
        <f>+$B$2/12</f>
        <v>#REF!</v>
      </c>
      <c r="D2" s="8" t="e">
        <f t="shared" ref="D2:N2" si="0">+$B$2/12</f>
        <v>#REF!</v>
      </c>
      <c r="E2" s="8" t="e">
        <f t="shared" si="0"/>
        <v>#REF!</v>
      </c>
      <c r="F2" s="8" t="e">
        <f t="shared" si="0"/>
        <v>#REF!</v>
      </c>
      <c r="G2" s="8" t="e">
        <f t="shared" si="0"/>
        <v>#REF!</v>
      </c>
      <c r="H2" s="8" t="e">
        <f t="shared" si="0"/>
        <v>#REF!</v>
      </c>
      <c r="I2" s="8" t="e">
        <f t="shared" si="0"/>
        <v>#REF!</v>
      </c>
      <c r="J2" s="8" t="e">
        <f t="shared" si="0"/>
        <v>#REF!</v>
      </c>
      <c r="K2" s="8" t="e">
        <f t="shared" si="0"/>
        <v>#REF!</v>
      </c>
      <c r="L2" s="8" t="e">
        <f t="shared" si="0"/>
        <v>#REF!</v>
      </c>
      <c r="M2" s="8" t="e">
        <f t="shared" si="0"/>
        <v>#REF!</v>
      </c>
      <c r="N2" s="8" t="e">
        <f t="shared" si="0"/>
        <v>#REF!</v>
      </c>
    </row>
    <row r="3" spans="1:15" ht="21" x14ac:dyDescent="0.35">
      <c r="A3" s="5" t="s">
        <v>27</v>
      </c>
      <c r="B3" s="8">
        <f>+'Nye tariffer'!B22</f>
        <v>0</v>
      </c>
    </row>
    <row r="7" spans="1:15" ht="21" x14ac:dyDescent="0.35">
      <c r="A7" s="5" t="s">
        <v>41</v>
      </c>
      <c r="B7" s="16">
        <f>SUM(C7:N7)</f>
        <v>365</v>
      </c>
      <c r="C7" s="16">
        <v>31</v>
      </c>
      <c r="D7" s="16">
        <v>28</v>
      </c>
      <c r="E7" s="16">
        <v>31</v>
      </c>
      <c r="F7" s="16">
        <v>30</v>
      </c>
      <c r="G7" s="16">
        <v>31</v>
      </c>
      <c r="H7" s="16">
        <v>30</v>
      </c>
      <c r="I7" s="16">
        <v>31</v>
      </c>
      <c r="J7" s="16">
        <v>31</v>
      </c>
      <c r="K7" s="16">
        <v>30</v>
      </c>
      <c r="L7" s="16">
        <v>31</v>
      </c>
      <c r="M7" s="16">
        <v>30</v>
      </c>
      <c r="N7" s="16">
        <v>31</v>
      </c>
    </row>
    <row r="8" spans="1:15" ht="21" x14ac:dyDescent="0.35">
      <c r="A8" s="5" t="s">
        <v>43</v>
      </c>
      <c r="B8" s="16">
        <f>SUM(C8:N8)</f>
        <v>3036.91</v>
      </c>
      <c r="C8" s="16">
        <v>501.72</v>
      </c>
      <c r="D8" s="16">
        <v>463.19</v>
      </c>
      <c r="E8" s="16">
        <v>434.94</v>
      </c>
      <c r="F8" s="16">
        <v>295.89999999999998</v>
      </c>
      <c r="G8" s="16">
        <v>137.97999999999999</v>
      </c>
      <c r="H8" s="16">
        <v>60.69</v>
      </c>
      <c r="I8" s="16">
        <v>21</v>
      </c>
      <c r="J8" s="16">
        <v>25.46</v>
      </c>
      <c r="K8" s="16">
        <v>97.06</v>
      </c>
      <c r="L8" s="16">
        <v>206.68</v>
      </c>
      <c r="M8" s="16">
        <v>347.1</v>
      </c>
      <c r="N8" s="16">
        <v>445.19</v>
      </c>
      <c r="O8" s="23"/>
    </row>
    <row r="9" spans="1:15" ht="21" x14ac:dyDescent="0.35">
      <c r="A9" s="5" t="s">
        <v>44</v>
      </c>
      <c r="B9" s="16"/>
      <c r="C9" s="17">
        <f>+C8/$B$8</f>
        <v>0.16520739830946587</v>
      </c>
      <c r="D9" s="17">
        <f t="shared" ref="D9:N9" si="1">+D8/$B$8</f>
        <v>0.15252016029450988</v>
      </c>
      <c r="E9" s="17">
        <f t="shared" si="1"/>
        <v>0.14321794192122916</v>
      </c>
      <c r="F9" s="17">
        <f t="shared" si="1"/>
        <v>9.7434563421372383E-2</v>
      </c>
      <c r="G9" s="17">
        <f t="shared" si="1"/>
        <v>4.5434339509567288E-2</v>
      </c>
      <c r="H9" s="17">
        <f t="shared" si="1"/>
        <v>1.9984128604403819E-2</v>
      </c>
      <c r="I9" s="17">
        <f t="shared" si="1"/>
        <v>6.9149233925272727E-3</v>
      </c>
      <c r="J9" s="17">
        <f t="shared" si="1"/>
        <v>8.3835214082735414E-3</v>
      </c>
      <c r="K9" s="17">
        <f t="shared" si="1"/>
        <v>3.1960117356128435E-2</v>
      </c>
      <c r="L9" s="17">
        <f t="shared" si="1"/>
        <v>6.8056017465120799E-2</v>
      </c>
      <c r="M9" s="17">
        <f t="shared" si="1"/>
        <v>0.11429380521648651</v>
      </c>
      <c r="N9" s="17">
        <f t="shared" si="1"/>
        <v>0.14659308310091509</v>
      </c>
    </row>
    <row r="10" spans="1:15" ht="21" x14ac:dyDescent="0.3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5" ht="21" x14ac:dyDescent="0.35">
      <c r="A11" s="5" t="s">
        <v>40</v>
      </c>
      <c r="B11" s="8">
        <f>SUM(C11:N11)</f>
        <v>0</v>
      </c>
      <c r="C11" s="8">
        <f>(+'Nye tariffer'!$B$19)/'Grafisk visning'!$B$7*'Grafisk visning'!C7</f>
        <v>0</v>
      </c>
      <c r="D11" s="8">
        <f>(+'Nye tariffer'!$B$19)/'Grafisk visning'!$B$7*'Grafisk visning'!D7</f>
        <v>0</v>
      </c>
      <c r="E11" s="8">
        <f>(+'Nye tariffer'!$B$19)/'Grafisk visning'!$B$7*'Grafisk visning'!E7</f>
        <v>0</v>
      </c>
      <c r="F11" s="8">
        <f>(+'Nye tariffer'!$B$19)/'Grafisk visning'!$B$7*'Grafisk visning'!F7</f>
        <v>0</v>
      </c>
      <c r="G11" s="8">
        <f>(+'Nye tariffer'!$B$19)/'Grafisk visning'!$B$7*'Grafisk visning'!G7</f>
        <v>0</v>
      </c>
      <c r="H11" s="8">
        <f>(+'Nye tariffer'!$B$19)/'Grafisk visning'!$B$7*'Grafisk visning'!H7</f>
        <v>0</v>
      </c>
      <c r="I11" s="8">
        <f>(+'Nye tariffer'!$B$19)/'Grafisk visning'!$B$7*'Grafisk visning'!I7</f>
        <v>0</v>
      </c>
      <c r="J11" s="8">
        <f>(+'Nye tariffer'!$B$19)/'Grafisk visning'!$B$7*'Grafisk visning'!J7</f>
        <v>0</v>
      </c>
      <c r="K11" s="8">
        <f>(+'Nye tariffer'!$B$19)/'Grafisk visning'!$B$7*'Grafisk visning'!K7</f>
        <v>0</v>
      </c>
      <c r="L11" s="8">
        <f>(+'Nye tariffer'!$B$19)/'Grafisk visning'!$B$7*'Grafisk visning'!L7</f>
        <v>0</v>
      </c>
      <c r="M11" s="8">
        <f>(+'Nye tariffer'!$B$19)/'Grafisk visning'!$B$7*'Grafisk visning'!M7</f>
        <v>0</v>
      </c>
      <c r="N11" s="8">
        <f>(+'Nye tariffer'!$B$19)/'Grafisk visning'!$B$7*'Grafisk visning'!N7</f>
        <v>0</v>
      </c>
    </row>
    <row r="12" spans="1:15" ht="21" x14ac:dyDescent="0.35">
      <c r="A12" s="5" t="s">
        <v>42</v>
      </c>
      <c r="B12" s="8">
        <f>SUM(C12:N12)</f>
        <v>0</v>
      </c>
      <c r="C12" s="8">
        <f>(+'Nye tariffer'!$B$20+'Nye tariffer'!$B$21)*C9</f>
        <v>0</v>
      </c>
      <c r="D12" s="8">
        <f>(+'Nye tariffer'!$B$20+'Nye tariffer'!$B$21)*D9</f>
        <v>0</v>
      </c>
      <c r="E12" s="8">
        <f>(+'Nye tariffer'!$B$20+'Nye tariffer'!$B$21)*E9</f>
        <v>0</v>
      </c>
      <c r="F12" s="8">
        <f>(+'Nye tariffer'!$B$20+'Nye tariffer'!$B$21)*F9</f>
        <v>0</v>
      </c>
      <c r="G12" s="8">
        <f>(+'Nye tariffer'!$B$20+'Nye tariffer'!$B$21)*G9</f>
        <v>0</v>
      </c>
      <c r="H12" s="8">
        <f>(+'Nye tariffer'!$B$20+'Nye tariffer'!$B$21)*H9</f>
        <v>0</v>
      </c>
      <c r="I12" s="8">
        <f>(+'Nye tariffer'!$B$20+'Nye tariffer'!$B$21)*I9</f>
        <v>0</v>
      </c>
      <c r="J12" s="8">
        <f>(+'Nye tariffer'!$B$20+'Nye tariffer'!$B$21)*J9</f>
        <v>0</v>
      </c>
      <c r="K12" s="8">
        <f>(+'Nye tariffer'!$B$20+'Nye tariffer'!$B$21)*K9</f>
        <v>0</v>
      </c>
      <c r="L12" s="8">
        <f>(+'Nye tariffer'!$B$20+'Nye tariffer'!$B$21)*L9</f>
        <v>0</v>
      </c>
      <c r="M12" s="8">
        <f>(+'Nye tariffer'!$B$20+'Nye tariffer'!$B$21)*M9</f>
        <v>0</v>
      </c>
      <c r="N12" s="8">
        <f>(+'Nye tariffer'!$B$20+'Nye tariffer'!$B$21)*N9</f>
        <v>0</v>
      </c>
    </row>
    <row r="13" spans="1:15" ht="21" x14ac:dyDescent="0.35">
      <c r="B13" s="8">
        <f>SUM(B11:B12)</f>
        <v>0</v>
      </c>
      <c r="C13" s="8">
        <f>SUM(C11:C12)</f>
        <v>0</v>
      </c>
      <c r="D13" s="8">
        <f t="shared" ref="D13:N13" si="2">SUM(D11:D12)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</row>
    <row r="16" spans="1:15" s="15" customFormat="1" ht="21" x14ac:dyDescent="0.35">
      <c r="C16" s="15" t="s">
        <v>28</v>
      </c>
      <c r="D16" s="15" t="s">
        <v>29</v>
      </c>
      <c r="E16" s="15" t="s">
        <v>30</v>
      </c>
      <c r="F16" s="15" t="s">
        <v>31</v>
      </c>
      <c r="G16" s="15" t="s">
        <v>32</v>
      </c>
      <c r="H16" s="15" t="s">
        <v>33</v>
      </c>
      <c r="I16" s="15" t="s">
        <v>34</v>
      </c>
      <c r="J16" s="15" t="s">
        <v>35</v>
      </c>
      <c r="K16" s="15" t="s">
        <v>36</v>
      </c>
      <c r="L16" s="15" t="s">
        <v>37</v>
      </c>
      <c r="M16" s="15" t="s">
        <v>38</v>
      </c>
      <c r="N16" s="15" t="s">
        <v>39</v>
      </c>
    </row>
    <row r="17" spans="1:14" ht="21" x14ac:dyDescent="0.35">
      <c r="A17" s="5" t="s">
        <v>1</v>
      </c>
      <c r="C17" s="8">
        <f>+C13</f>
        <v>0</v>
      </c>
      <c r="D17" s="8">
        <f t="shared" ref="D17:N17" si="3">+D13</f>
        <v>0</v>
      </c>
      <c r="E17" s="8">
        <f t="shared" si="3"/>
        <v>0</v>
      </c>
      <c r="F17" s="8">
        <f t="shared" si="3"/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</row>
    <row r="18" spans="1:14" ht="21" x14ac:dyDescent="0.35">
      <c r="C18" s="8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Regnemaskine</vt:lpstr>
      <vt:lpstr>Nye tariffer</vt:lpstr>
      <vt:lpstr>Grafisk visning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Skovgaard</dc:creator>
  <cp:lastModifiedBy>Lars Skovgaard</cp:lastModifiedBy>
  <cp:lastPrinted>2018-09-26T11:53:39Z</cp:lastPrinted>
  <dcterms:created xsi:type="dcterms:W3CDTF">2018-08-29T12:47:46Z</dcterms:created>
  <dcterms:modified xsi:type="dcterms:W3CDTF">2019-11-25T08:29:29Z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N_D_Brevdato">
    <vt:lpwstr/>
  </op:property>
  <op:property fmtid="{D5CDD505-2E9C-101B-9397-08002B2CF9AE}" pid="3" name="DN_D_dokumentnummer">
    <vt:lpwstr>D2019-43377</vt:lpwstr>
  </op:property>
  <op:property fmtid="{D5CDD505-2E9C-101B-9397-08002B2CF9AE}" pid="4" name="DN_D_afsenderinitialer">
    <vt:lpwstr/>
  </op:property>
  <op:property fmtid="{D5CDD505-2E9C-101B-9397-08002B2CF9AE}" pid="5" name="DN_D_Skribentinitialer">
    <vt:lpwstr/>
  </op:property>
  <op:property fmtid="{D5CDD505-2E9C-101B-9397-08002B2CF9AE}" pid="6" name="DN_D_afsendernavn">
    <vt:lpwstr/>
  </op:property>
  <op:property fmtid="{D5CDD505-2E9C-101B-9397-08002B2CF9AE}" pid="7" name="DN_D_afsendertitel">
    <vt:lpwstr/>
  </op:property>
  <op:property fmtid="{D5CDD505-2E9C-101B-9397-08002B2CF9AE}" pid="8" name="DN_D_modtagerfirma">
    <vt:lpwstr/>
  </op:property>
  <op:property fmtid="{D5CDD505-2E9C-101B-9397-08002B2CF9AE}" pid="9" name="DN_D_Adressefirma">
    <vt:lpwstr/>
  </op:property>
  <op:property fmtid="{D5CDD505-2E9C-101B-9397-08002B2CF9AE}" pid="10" name="DN_D_afdeling">
    <vt:lpwstr/>
  </op:property>
  <op:property fmtid="{D5CDD505-2E9C-101B-9397-08002B2CF9AE}" pid="11" name="DN_D_arbejdssted">
    <vt:lpwstr/>
  </op:property>
  <op:property fmtid="{D5CDD505-2E9C-101B-9397-08002B2CF9AE}" pid="12" name="DN_D_datoForHaendelse">
    <vt:lpwstr/>
  </op:property>
  <op:property fmtid="{D5CDD505-2E9C-101B-9397-08002B2CF9AE}" pid="13" name="DN_D_tidspunkt">
    <vt:lpwstr/>
  </op:property>
  <op:property fmtid="{D5CDD505-2E9C-101B-9397-08002B2CF9AE}" pid="14" name="DN_D_medarbejderFuldenavn">
    <vt:lpwstr/>
  </op:property>
  <op:property fmtid="{D5CDD505-2E9C-101B-9397-08002B2CF9AE}" pid="15" name="DN_D_eksternFuldenavn">
    <vt:lpwstr/>
  </op:property>
  <op:property fmtid="{D5CDD505-2E9C-101B-9397-08002B2CF9AE}" pid="16" name="DN_D_oprettelsesdato">
    <vt:lpwstr/>
  </op:property>
  <op:property fmtid="{D5CDD505-2E9C-101B-9397-08002B2CF9AE}" pid="17" name="DN_D_indberetterINIT">
    <vt:lpwstr/>
  </op:property>
  <op:property fmtid="{D5CDD505-2E9C-101B-9397-08002B2CF9AE}" pid="18" name="DN_D_afsluttetDato">
    <vt:lpwstr/>
  </op:property>
  <op:property fmtid="{D5CDD505-2E9C-101B-9397-08002B2CF9AE}" pid="19" name="DN_D_afsluttetAfInit">
    <vt:lpwstr/>
  </op:property>
  <op:property fmtid="{D5CDD505-2E9C-101B-9397-08002B2CF9AE}" pid="20" name="DN_D_Ansvarlig_Fuldenavn">
    <vt:lpwstr/>
  </op:property>
  <op:property fmtid="{D5CDD505-2E9C-101B-9397-08002B2CF9AE}" pid="21" name="DN_D_Ansvarlig_titel">
    <vt:lpwstr/>
  </op:property>
  <op:property fmtid="{D5CDD505-2E9C-101B-9397-08002B2CF9AE}" pid="22" name="DN_D_AttPerson">
    <vt:lpwstr/>
  </op:property>
  <op:property fmtid="{D5CDD505-2E9C-101B-9397-08002B2CF9AE}" pid="23" name="Dn_D_ModtagerFuldeNAvn">
    <vt:lpwstr/>
  </op:property>
  <op:property fmtid="{D5CDD505-2E9C-101B-9397-08002B2CF9AE}" pid="24" name="DN_D_ModtagerAdresse">
    <vt:lpwstr/>
  </op:property>
  <op:property fmtid="{D5CDD505-2E9C-101B-9397-08002B2CF9AE}" pid="25" name="DN_D_titel">
    <vt:lpwstr>Regnemaskine fra 01.10.2019 - Til hjemmeside</vt:lpwstr>
  </op:property>
  <op:property fmtid="{D5CDD505-2E9C-101B-9397-08002B2CF9AE}" pid="26" name="DN_D_Notat">
    <vt:lpwstr/>
  </op:property>
  <op:property fmtid="{D5CDD505-2E9C-101B-9397-08002B2CF9AE}" pid="27" name="DN_D_Initialer Ansvarlig">
    <vt:lpwstr/>
  </op:property>
  <op:property fmtid="{D5CDD505-2E9C-101B-9397-08002B2CF9AE}" pid="28" name="DN_D_Årsag">
    <vt:lpwstr/>
  </op:property>
  <op:property fmtid="{D5CDD505-2E9C-101B-9397-08002B2CF9AE}" pid="29" name="DN_D_Attention">
    <vt:lpwstr/>
  </op:property>
  <op:property fmtid="{D5CDD505-2E9C-101B-9397-08002B2CF9AE}" pid="30" name="DN_D_Mødeanledning">
    <vt:lpwstr/>
  </op:property>
  <op:property fmtid="{D5CDD505-2E9C-101B-9397-08002B2CF9AE}" pid="31" name="DN_D_Dato for afholdelse">
    <vt:lpwstr/>
  </op:property>
  <op:property fmtid="{D5CDD505-2E9C-101B-9397-08002B2CF9AE}" pid="32" name="DN_D_Brevdato amr. format">
    <vt:lpwstr/>
  </op:property>
  <op:property fmtid="{D5CDD505-2E9C-101B-9397-08002B2CF9AE}" pid="33" name="DN_D_Linje 1">
    <vt:lpwstr/>
  </op:property>
  <op:property fmtid="{D5CDD505-2E9C-101B-9397-08002B2CF9AE}" pid="34" name="DN_D_Linje 2">
    <vt:lpwstr/>
  </op:property>
  <op:property fmtid="{D5CDD505-2E9C-101B-9397-08002B2CF9AE}" pid="35" name="DN_D_Linje 3">
    <vt:lpwstr/>
  </op:property>
  <op:property fmtid="{D5CDD505-2E9C-101B-9397-08002B2CF9AE}" pid="36" name="DN_D_Linje 4">
    <vt:lpwstr/>
  </op:property>
  <op:property fmtid="{D5CDD505-2E9C-101B-9397-08002B2CF9AE}" pid="37" name="DN_D_Linje 5">
    <vt:lpwstr/>
  </op:property>
  <op:property fmtid="{D5CDD505-2E9C-101B-9397-08002B2CF9AE}" pid="38" name="DN_D_Linje 6">
    <vt:lpwstr/>
  </op:property>
  <op:property fmtid="{D5CDD505-2E9C-101B-9397-08002B2CF9AE}" pid="39" name="DN_D_Linje 7">
    <vt:lpwstr/>
  </op:property>
  <op:property fmtid="{D5CDD505-2E9C-101B-9397-08002B2CF9AE}" pid="40" name="DN_D_Linje 8">
    <vt:lpwstr/>
  </op:property>
  <op:property fmtid="{D5CDD505-2E9C-101B-9397-08002B2CF9AE}" pid="41" name="DN_D_Linje 9">
    <vt:lpwstr/>
  </op:property>
  <op:property fmtid="{D5CDD505-2E9C-101B-9397-08002B2CF9AE}" pid="42" name="DN_D_Linje 10">
    <vt:lpwstr/>
  </op:property>
  <op:property fmtid="{D5CDD505-2E9C-101B-9397-08002B2CF9AE}" pid="43" name="DN_D_Linje 11">
    <vt:lpwstr/>
  </op:property>
  <op:property fmtid="{D5CDD505-2E9C-101B-9397-08002B2CF9AE}" pid="44" name="DN_D_Linje 12">
    <vt:lpwstr/>
  </op:property>
  <op:property fmtid="{D5CDD505-2E9C-101B-9397-08002B2CF9AE}" pid="45" name="DN_D_Linje 13">
    <vt:lpwstr/>
  </op:property>
  <op:property fmtid="{D5CDD505-2E9C-101B-9397-08002B2CF9AE}" pid="46" name="DN_D_Linje 14">
    <vt:lpwstr/>
  </op:property>
  <op:property fmtid="{D5CDD505-2E9C-101B-9397-08002B2CF9AE}" pid="47" name="DN_D_Linje 15">
    <vt:lpwstr/>
  </op:property>
  <op:property fmtid="{D5CDD505-2E9C-101B-9397-08002B2CF9AE}" pid="48" name="DN_D_Linje 16">
    <vt:lpwstr/>
  </op:property>
  <op:property fmtid="{D5CDD505-2E9C-101B-9397-08002B2CF9AE}" pid="49" name="DN_D_Linje 17">
    <vt:lpwstr/>
  </op:property>
  <op:property fmtid="{D5CDD505-2E9C-101B-9397-08002B2CF9AE}" pid="50" name="DN_D_Linje 18">
    <vt:lpwstr/>
  </op:property>
  <op:property fmtid="{D5CDD505-2E9C-101B-9397-08002B2CF9AE}" pid="51" name="DN_D_Linje 19">
    <vt:lpwstr/>
  </op:property>
  <op:property fmtid="{D5CDD505-2E9C-101B-9397-08002B2CF9AE}" pid="52" name="DN_D_Linje 20">
    <vt:lpwstr/>
  </op:property>
  <op:property fmtid="{D5CDD505-2E9C-101B-9397-08002B2CF9AE}" pid="53" name="DN_S_sagsnummer">
    <vt:lpwstr>S2019-0384</vt:lpwstr>
  </op:property>
  <op:property fmtid="{D5CDD505-2E9C-101B-9397-08002B2CF9AE}" pid="54" name="DN_S_Ansvarlig_fulde_navn">
    <vt:lpwstr>Bjørk Paamand Olsen</vt:lpwstr>
  </op:property>
  <op:property fmtid="{D5CDD505-2E9C-101B-9397-08002B2CF9AE}" pid="55" name="DN_S_Ansvarlig_titel">
    <vt:lpwstr>Fjernvarmechef</vt:lpwstr>
  </op:property>
</op:Properties>
</file>